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عيون الجواء\الميزانية\2022م\المرفوع للمحاسب القانوني 2022م\ملفات الأرباع الثلاثة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9" i="1" l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<sst xmlns="http://schemas.openxmlformats.org/spreadsheetml/2006/main" count="554" uniqueCount="447">
  <si>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</si>
  <si>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</si>
  <si>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</si>
  <si>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</si>
  <si>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</si>
  <si>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</si>
  <si>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</si>
  <si>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</si>
  <si>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</si>
  <si>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</si>
  <si>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</si>
  <si>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</si>
  <si>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</si>
  <si>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</si>
  <si>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</si>
  <si>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</si>
  <si>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</si>
  <si>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</si>
  <si>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</si>
  <si>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</si>
  <si>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</si>
  <si>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</si>
  <si>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</si>
  <si>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</si>
  <si>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</si>
  <si>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</si>
  <si>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</si>
  <si>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</si>
  <si>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</si>
  <si>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</si>
  <si>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</si>
  <si>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</si>
  <si>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</si>
  <si>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</si>
  <si>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</si>
  <si>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</si>
  <si>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</si>
  <si>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</si>
  <si>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</si>
  <si>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</si>
  <si>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</si>
  <si>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</si>
  <si>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</si>
  <si>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</si>
  <si>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</si>
  <si>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</si>
  <si>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</si>
  <si>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</si>
  <si>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</si>
  <si>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</si>
  <si>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</si>
  <si>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</si>
  <si>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</si>
  <si>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</si>
  <si>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</si>
  <si>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</si>
  <si>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</si>
  <si>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</si>
  <si>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</si>
  <si>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</si>
  <si>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</si>
  <si>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</si>
  <si>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</si>
  <si>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</si>
  <si>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</si>
  <si>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</si>
  <si>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</si>
  <si>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</si>
  <si>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</si>
  <si>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</si>
  <si>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</si>
  <si>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</si>
  <si>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</si>
  <si>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</si>
  <si>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</si>
  <si>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</si>
  <si>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</si>
  <si>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</si>
  <si>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</si>
  <si>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</si>
  <si>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</si>
  <si>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</si>
  <si>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</si>
  <si>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</si>
  <si>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</si>
  <si>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</si>
  <si>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</si>
  <si>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</si>
  <si>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</si>
  <si>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</si>
  <si>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</si>
  <si>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</si>
  <si>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</si>
  <si>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</si>
  <si>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</si>
  <si>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</si>
  <si>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</si>
  <si>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</si>
  <si>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</si>
  <si>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</si>
  <si>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</si>
  <si>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</si>
  <si>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</si>
  <si>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</si>
  <si>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</si>
  <si>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</si>
  <si>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</si>
  <si>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</si>
  <si>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</si>
  <si>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</si>
  <si>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</si>
  <si>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</si>
  <si>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</si>
  <si>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</si>
  <si>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</si>
  <si>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</si>
  <si>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</si>
  <si>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</si>
  <si>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</si>
  <si>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</si>
  <si>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</si>
  <si>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</si>
  <si>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</si>
  <si>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</si>
  <si>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</si>
  <si>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</si>
  <si>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</si>
  <si>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</si>
  <si>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</si>
  <si>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</si>
  <si>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</si>
  <si>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</si>
  <si>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</si>
  <si>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</si>
  <si>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</si>
  <si>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</si>
  <si>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</si>
  <si>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</si>
  <si>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</si>
  <si>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</si>
  <si>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</si>
  <si>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</si>
  <si>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</si>
  <si>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</si>
  <si>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</si>
  <si>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</si>
  <si>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</si>
  <si>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</si>
  <si>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</si>
  <si>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</si>
  <si>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</si>
  <si>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</si>
  <si>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</si>
  <si>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</si>
  <si>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</si>
  <si>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</si>
  <si>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</si>
  <si>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</si>
  <si>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</si>
  <si>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</si>
  <si>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</si>
  <si>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</si>
  <si>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</si>
  <si>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</si>
  <si>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</si>
  <si>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</si>
  <si>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</si>
  <si>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</si>
  <si>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</si>
  <si>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</si>
  <si>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</si>
  <si>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</si>
  <si>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</si>
  <si>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</si>
  <si>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</si>
  <si>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</si>
  <si>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</si>
  <si>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</si>
  <si>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</si>
  <si>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</si>
  <si>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</si>
  <si>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</si>
  <si>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</si>
  <si>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</si>
  <si>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</si>
  <si>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</si>
  <si>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</si>
  <si>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</si>
  <si>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</si>
  <si>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</si>
  <si>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</si>
  <si>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</si>
  <si>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</si>
  <si>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</si>
  <si>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</si>
  <si>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</si>
  <si>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</si>
  <si>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</si>
  <si>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</si>
  <si>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</si>
  <si>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</si>
  <si>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</si>
  <si>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</si>
  <si>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</si>
  <si>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</si>
  <si>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</si>
  <si>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</si>
  <si>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</si>
  <si>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</si>
  <si>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</si>
  <si>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</si>
  <si>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</si>
  <si>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</si>
  <si>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</si>
  <si>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</si>
  <si>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</si>
  <si>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</si>
  <si>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</si>
  <si>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</si>
  <si>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</si>
  <si>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</si>
  <si>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</si>
  <si>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</si>
  <si>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</si>
  <si>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</si>
  <si>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</si>
  <si>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</si>
  <si>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</si>
  <si>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</si>
  <si>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</si>
  <si>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</si>
  <si>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</si>
  <si>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</si>
  <si>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</si>
  <si>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</si>
  <si>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</si>
  <si>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</si>
  <si>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</si>
  <si>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</si>
  <si>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</si>
  <si>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</si>
  <si>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</si>
  <si>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</si>
  <si>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</si>
  <si>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</si>
  <si>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</si>
  <si>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</si>
  <si>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</si>
  <si>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</si>
  <si>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</si>
  <si>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</si>
  <si>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</si>
  <si>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</si>
  <si>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</si>
  <si>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</si>
  <si>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</si>
  <si>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</si>
  <si>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</si>
  <si>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</si>
  <si>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</si>
  <si>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</si>
  <si>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</si>
  <si>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</si>
  <si>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</si>
  <si>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</si>
  <si>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</si>
  <si>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</si>
  <si>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</si>
  <si>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</si>
  <si>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</si>
  <si>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</si>
  <si>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</si>
  <si>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</si>
  <si>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</si>
  <si>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</si>
  <si>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</si>
  <si>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</si>
  <si>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</si>
  <si>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</si>
  <si>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</si>
  <si>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</si>
  <si>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</si>
  <si>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</si>
  <si>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</si>
  <si>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</si>
  <si>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</si>
  <si>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</si>
  <si>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</si>
  <si>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</si>
  <si>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</si>
  <si>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</si>
  <si>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</si>
  <si>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</si>
  <si>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</si>
  <si>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</si>
  <si>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</si>
  <si>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</si>
  <si>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</si>
  <si>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</si>
  <si>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</si>
  <si>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</si>
  <si>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</si>
  <si>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</si>
  <si>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</si>
  <si>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</si>
  <si>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</si>
  <si>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</si>
  <si>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</si>
  <si>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</si>
  <si>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</si>
  <si>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</si>
  <si>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</si>
  <si>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</si>
  <si>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</si>
  <si>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</si>
  <si>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</si>
  <si>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</si>
  <si>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</si>
  <si>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</si>
  <si>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</si>
  <si>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</si>
  <si>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</si>
  <si>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</si>
  <si>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</si>
  <si>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</si>
  <si>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</si>
  <si>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</si>
  <si>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</si>
  <si>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</si>
  <si>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</si>
  <si>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</si>
  <si>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</si>
  <si>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</si>
  <si>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</si>
  <si>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</si>
  <si>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</si>
  <si>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</si>
  <si>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</si>
  <si>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</si>
  <si>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</si>
  <si>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</si>
  <si>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</si>
  <si>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</si>
  <si>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</si>
  <si>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</si>
  <si>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</si>
  <si>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</si>
  <si>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</si>
  <si>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</si>
  <si>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</si>
  <si>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</si>
  <si>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</si>
  <si>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</si>
  <si>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</si>
  <si>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</si>
  <si>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</si>
  <si>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</si>
  <si>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</si>
  <si>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</si>
  <si>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</si>
  <si>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</si>
  <si>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</si>
  <si>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</si>
  <si>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</si>
  <si>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</si>
  <si>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</si>
  <si>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</si>
  <si>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</si>
  <si>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</si>
  <si>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</si>
  <si>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</si>
  <si>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</si>
  <si>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</si>
  <si>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</si>
  <si>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</si>
  <si>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</si>
  <si>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</si>
  <si>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</si>
  <si>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</si>
  <si>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</si>
  <si>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</si>
  <si>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</si>
  <si>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</si>
  <si>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</si>
  <si>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</si>
  <si>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</si>
  <si>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</si>
  <si>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</si>
  <si>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</si>
  <si>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</si>
  <si>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</si>
  <si>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</si>
  <si>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</si>
  <si>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</si>
  <si>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</si>
  <si>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</si>
  <si>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</si>
  <si>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</si>
  <si>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</si>
  <si>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</si>
  <si>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</si>
  <si>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</si>
  <si>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</si>
  <si>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</si>
  <si>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</si>
  <si>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</si>
  <si>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</si>
  <si>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</si>
  <si>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</si>
  <si>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</si>
  <si>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</si>
  <si>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</si>
  <si>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</si>
  <si>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</si>
  <si>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</si>
  <si>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</si>
  <si>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</si>
  <si>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</si>
  <si>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</si>
  <si>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</si>
  <si>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</si>
  <si>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</si>
  <si>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</si>
  <si>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</si>
  <si>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</si>
  <si>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</si>
  <si>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</si>
  <si>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</si>
  <si>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</si>
  <si>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</si>
  <si>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</si>
  <si>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</si>
  <si>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</si>
  <si>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</si>
  <si>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</si>
  <si>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</si>
  <si>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</si>
  <si>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</si>
  <si>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</si>
  <si>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</si>
  <si>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</si>
  <si>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</si>
  <si>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</si>
  <si>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2022      الى 30 / 9 / 2022    </t>
  </si>
  <si>
    <t xml:space="preserve">تقرير بالأصول الثابتة بتاريخ 30 /  9 /   2022م </t>
  </si>
  <si>
    <t>تقرير بالإلتزامات وصافي اًلأصول بتاريخ 30 /  9 /    2022م</t>
  </si>
  <si>
    <t xml:space="preserve">تقرير إيرادات ومصروفات البرامج والأنشطة المقيدة للفترة من 1 /  7 / 2022م      الى  30 / 9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</si>
</sst>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D8779181-5307-45A8-8648-9AE6E09B1419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بعيون الجواء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4819911.4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:1443/09/18هـ      ترخيص رقم 4234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1443/09/18هـ 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عيون الجواء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oyoon.al.jiwa@gmail.com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4" sqref="I14:J14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4819911.3999999994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D12" sqref="D12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81" activePane="bottomRight" state="frozen"/>
      <selection pane="topRight" activeCell="M1" sqref="M1"/>
      <selection pane="bottomLeft" activeCell="A5" sqref="A5"/>
      <selection pane="bottomRight" activeCell="F247" sqref="F247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1.25" customWidth="1"/>
    <col min="5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59799.929999999993</v>
      </c>
      <c r="E5" s="223">
        <f>E6</f>
        <v>44074.929999999993</v>
      </c>
      <c r="F5" s="224">
        <f>F210</f>
        <v>15725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44074.929999999993</v>
      </c>
      <c r="E6" s="226">
        <f>E7+E38+E134+E190</f>
        <v>44074.929999999993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5627.7</v>
      </c>
      <c r="E7" s="226">
        <f>E8+E17</f>
        <v>5627.7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5627.7</v>
      </c>
      <c r="E8" s="226">
        <f>SUM(E9:E16)</f>
        <v>5627.7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5400</v>
      </c>
      <c r="E9" s="226">
        <v>5400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227.7</v>
      </c>
      <c r="E16" s="226">
        <v>227.7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571.29999999999995</v>
      </c>
      <c r="E38" s="226">
        <f>E39+E49+E88+E118</f>
        <v>571.29999999999995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345</v>
      </c>
      <c r="E39" s="226">
        <f>SUM(E40:E48)</f>
        <v>345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345</v>
      </c>
      <c r="E40" s="226">
        <v>345</v>
      </c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226.3</v>
      </c>
      <c r="E88" s="226">
        <f>SUM(E89:E93,E97:E100,E109,E113)</f>
        <v>226.3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17.25</v>
      </c>
      <c r="E89" s="226">
        <v>17.25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209.05</v>
      </c>
      <c r="E91" s="226">
        <v>209.05</v>
      </c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37875.929999999993</v>
      </c>
      <c r="E134" s="226">
        <f>SUM(E135,E137,E144,E150,E155,E157,E159,E161,E163,E165,E167,E169,E171,E183)</f>
        <v>37875.929999999993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37047</v>
      </c>
      <c r="E137" s="226">
        <f>SUM(E138:E143)</f>
        <v>37047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>SUM(E139:K139)</f>
        <v>37047</v>
      </c>
      <c r="E139" s="226">
        <v>37047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32.64</v>
      </c>
      <c r="E155" s="226">
        <f>E156</f>
        <v>32.64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32.64</v>
      </c>
      <c r="E156" s="226">
        <v>32.64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229.35</v>
      </c>
      <c r="E159" s="226">
        <f>E160</f>
        <v>229.35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229.35</v>
      </c>
      <c r="E160" s="226">
        <v>229.35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105</v>
      </c>
      <c r="E165" s="226">
        <f>E166</f>
        <v>105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105</v>
      </c>
      <c r="E166" s="226">
        <v>105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95.63</v>
      </c>
      <c r="E167" s="226">
        <f>E168</f>
        <v>95.63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95.63</v>
      </c>
      <c r="E168" s="226">
        <v>95.63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90.68</v>
      </c>
      <c r="E169" s="226">
        <f>E170</f>
        <v>90.68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90.68</v>
      </c>
      <c r="E170" s="226">
        <v>90.68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275.63</v>
      </c>
      <c r="E171" s="226">
        <f>SUM(E172:E182)</f>
        <v>275.63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275.63</v>
      </c>
      <c r="E172" s="226">
        <v>275.63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15725</v>
      </c>
      <c r="E210" s="228"/>
      <c r="F210" s="227">
        <f>SUM(F211,F249)</f>
        <v>15725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15725</v>
      </c>
      <c r="E211" s="232"/>
      <c r="F211" s="227">
        <f>SUM(F212,F214,F223,F232,F238)</f>
        <v>15725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15725</v>
      </c>
      <c r="E238" s="232"/>
      <c r="F238" s="227">
        <f>SUM(F239:F248)</f>
        <v>15725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2734</v>
      </c>
      <c r="E240" s="232"/>
      <c r="F240" s="227">
        <v>2734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10991</v>
      </c>
      <c r="E244" s="232"/>
      <c r="F244" s="227">
        <v>10991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2000</v>
      </c>
      <c r="E245" s="232"/>
      <c r="F245" s="227">
        <v>2000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59799.929999999993</v>
      </c>
      <c r="E293" s="243">
        <f>E5</f>
        <v>44074.929999999993</v>
      </c>
      <c r="F293" s="243">
        <f>F210</f>
        <v>15725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9" workbookViewId="0">
      <selection activeCell="E24" sqref="E24"/>
    </sheetView>
  </sheetViews>
  <sheetFormatPr defaultRowHeight="14.25" x14ac:dyDescent="0.2"/>
  <cols>
    <col min="3" max="3" width="44.375" customWidth="1"/>
    <col min="4" max="5" width="11.375" bestFit="1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96">
        <v>148926.19</v>
      </c>
      <c r="E7" s="295">
        <v>170850.19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148926.19</v>
      </c>
      <c r="E15" s="161">
        <f>SUM(E7:E14)</f>
        <v>170850.19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97">
        <v>4920126</v>
      </c>
      <c r="E17" s="298">
        <v>4920126</v>
      </c>
      <c r="F17" s="160"/>
    </row>
    <row r="18" spans="2:6" ht="21" customHeight="1" x14ac:dyDescent="0.2">
      <c r="B18" s="207">
        <v>122</v>
      </c>
      <c r="C18" s="208" t="s">
        <v>54</v>
      </c>
      <c r="D18" s="297">
        <v>10925</v>
      </c>
      <c r="E18" s="298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4931051</v>
      </c>
      <c r="E22" s="161">
        <f>SUM(E17:E21)</f>
        <v>4931051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5079977.1900000004</v>
      </c>
      <c r="E33" s="166">
        <f>E15+E22+E31</f>
        <v>5101901.1900000004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E24" sqref="E24"/>
    </sheetView>
  </sheetViews>
  <sheetFormatPr defaultRowHeight="14.25" x14ac:dyDescent="0.2"/>
  <cols>
    <col min="3" max="3" width="8.125" bestFit="1" customWidth="1"/>
    <col min="4" max="4" width="33.375" customWidth="1"/>
    <col min="5" max="5" width="13.75" customWidth="1"/>
    <col min="6" max="6" width="12.3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260065.78999999998</v>
      </c>
      <c r="F19" s="211">
        <v>222189.86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260065.78999999998</v>
      </c>
      <c r="F22" s="161">
        <f>SUM(F15:F21)</f>
        <v>222189.86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90425.140000000014</v>
      </c>
      <c r="F25" s="204">
        <v>106150.14000000001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4729486.26</v>
      </c>
      <c r="F26" s="204">
        <v>4773561.1899999995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27.75" x14ac:dyDescent="0.2">
      <c r="C28" s="112"/>
      <c r="D28" s="113" t="s">
        <v>432</v>
      </c>
      <c r="E28" s="164">
        <f>SUM(E25:E27)</f>
        <v>4819911.3999999994</v>
      </c>
      <c r="F28" s="164">
        <f>SUM(F25:F27)</f>
        <v>4879711.3299999991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5079977.1899999995</v>
      </c>
      <c r="F30" s="166">
        <f>F13+F22+F28</f>
        <v>5101901.1899999995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15725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-15725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2734</v>
      </c>
      <c r="E34" s="117"/>
      <c r="F34" s="124">
        <v>31105002</v>
      </c>
      <c r="G34" s="125" t="s">
        <v>146</v>
      </c>
      <c r="H34" s="175"/>
      <c r="J34" s="140">
        <f t="shared" si="0"/>
        <v>-2734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10991</v>
      </c>
      <c r="E38" s="117"/>
      <c r="F38" s="124">
        <v>31105006</v>
      </c>
      <c r="G38" s="125" t="s">
        <v>154</v>
      </c>
      <c r="H38" s="175"/>
      <c r="J38" s="140">
        <f t="shared" si="0"/>
        <v>-10991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2000</v>
      </c>
      <c r="E39" s="117"/>
      <c r="F39" s="124">
        <v>31105007</v>
      </c>
      <c r="G39" s="125" t="s">
        <v>156</v>
      </c>
      <c r="H39" s="175"/>
      <c r="J39" s="140">
        <f t="shared" si="0"/>
        <v>-2000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15725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-15725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106150.14000000001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90425.140000000014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2023-01-18T06:44:42Z</dcterms:modified>
</cp:coreProperties>
</file>